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inaldo Filho\Google Drive\PREFEITURAS\02-UBIRAJARA\2019\24 - INFRAESTRUTURA MADALENA\"/>
    </mc:Choice>
  </mc:AlternateContent>
  <bookViews>
    <workbookView xWindow="0" yWindow="0" windowWidth="20496" windowHeight="7656"/>
  </bookViews>
  <sheets>
    <sheet name="PLANILHA ORÇAMENTÁRIA" sheetId="1" r:id="rId1"/>
  </sheets>
  <definedNames>
    <definedName name="_xlnm.Print_Area" localSheetId="0">'PLANILHA ORÇAMENTÁRIA'!$A$1:$I$39</definedName>
  </definedNames>
  <calcPr calcId="152511"/>
</workbook>
</file>

<file path=xl/calcChain.xml><?xml version="1.0" encoding="utf-8"?>
<calcChain xmlns="http://schemas.openxmlformats.org/spreadsheetml/2006/main">
  <c r="G28" i="1" l="1"/>
  <c r="E15" i="1" l="1"/>
  <c r="E16" i="1" l="1"/>
  <c r="E23" i="1" l="1"/>
  <c r="G17" i="1" l="1"/>
  <c r="H17" i="1" s="1"/>
  <c r="G16" i="1"/>
  <c r="H16" i="1" s="1"/>
  <c r="G15" i="1"/>
  <c r="H15" i="1" s="1"/>
  <c r="H19" i="1" l="1"/>
  <c r="G19" i="1"/>
  <c r="G24" i="1"/>
  <c r="H24" i="1" s="1"/>
  <c r="G23" i="1"/>
  <c r="H23" i="1" s="1"/>
  <c r="G22" i="1"/>
  <c r="H22" i="1" s="1"/>
  <c r="H26" i="1" l="1"/>
  <c r="G26" i="1"/>
  <c r="G10" i="1" l="1"/>
  <c r="G12" i="1" l="1"/>
  <c r="H10" i="1"/>
  <c r="H12" i="1" s="1"/>
  <c r="I17" i="1" l="1"/>
  <c r="I16" i="1"/>
  <c r="I15" i="1"/>
  <c r="I22" i="1"/>
  <c r="I23" i="1"/>
  <c r="I24" i="1"/>
  <c r="I10" i="1"/>
  <c r="I12" i="1" s="1"/>
  <c r="I26" i="1" l="1"/>
  <c r="I19" i="1"/>
  <c r="I28" i="1" l="1"/>
</calcChain>
</file>

<file path=xl/sharedStrings.xml><?xml version="1.0" encoding="utf-8"?>
<sst xmlns="http://schemas.openxmlformats.org/spreadsheetml/2006/main" count="54" uniqueCount="48">
  <si>
    <t>ítem</t>
  </si>
  <si>
    <t>Descrição dos serviços</t>
  </si>
  <si>
    <t>Quant.</t>
  </si>
  <si>
    <t>Custo Unit.</t>
  </si>
  <si>
    <t>% Item</t>
  </si>
  <si>
    <t>SERVIÇOS PRELIMINARES</t>
  </si>
  <si>
    <t>m²</t>
  </si>
  <si>
    <t>m³</t>
  </si>
  <si>
    <t>CUSTO TOTAL DO ITEM</t>
  </si>
  <si>
    <t>1.2</t>
  </si>
  <si>
    <t>TOTAL GERAL</t>
  </si>
  <si>
    <t>Custo Total com BDI</t>
  </si>
  <si>
    <t>2.1</t>
  </si>
  <si>
    <t>Custo Total          s/ BDI</t>
  </si>
  <si>
    <t>Unid.</t>
  </si>
  <si>
    <t>Código</t>
  </si>
  <si>
    <t>02.08.020</t>
  </si>
  <si>
    <t xml:space="preserve">Referência: CPOS 176 - DESONERADA </t>
  </si>
  <si>
    <t>2.2</t>
  </si>
  <si>
    <t>2.3</t>
  </si>
  <si>
    <t>PLANILHA ORÇAMENTÁRIA</t>
  </si>
  <si>
    <t>ENGENHEIRO CIVIL</t>
  </si>
  <si>
    <t>REINALDO AP. SILVA FILHO</t>
  </si>
  <si>
    <t>CREA/SP 5069369000</t>
  </si>
  <si>
    <t>PREFEITURA MUNICIPAL DE UBIRAJARA - SP.</t>
  </si>
  <si>
    <t>33.07.102</t>
  </si>
  <si>
    <t>Esmalte a base de água em estrutura metálica</t>
  </si>
  <si>
    <t>unid</t>
  </si>
  <si>
    <t>41.10.070</t>
  </si>
  <si>
    <t>Cruzeta reforçada em ferro galvanizado para fixação de quatro luminárias</t>
  </si>
  <si>
    <t>4.1</t>
  </si>
  <si>
    <t>4.2</t>
  </si>
  <si>
    <t>4.3</t>
  </si>
  <si>
    <t>INFRAESTRUTURA URBANA</t>
  </si>
  <si>
    <t>SERVIÇOS DE PASSEIO PÚBLICO</t>
  </si>
  <si>
    <t>SERVIÇOS DE ILUMINAÇÃO</t>
  </si>
  <si>
    <t>06.11.020</t>
  </si>
  <si>
    <t>Reaterro manual para simples regularização sem compactação</t>
  </si>
  <si>
    <t>17.05.100</t>
  </si>
  <si>
    <t>Piso com requadro em concreto simples com controle de fck= 25 MPa</t>
  </si>
  <si>
    <t>33.06.020</t>
  </si>
  <si>
    <t>41.11.721</t>
  </si>
  <si>
    <t>Luminária LED retangular para poste de 6250 até 6674 lm, eficiência mínima 113 lm/W</t>
  </si>
  <si>
    <t>Endereço: Praça Antônio de Jesus Bocardi e Praça Porcino, Ubirajara - SP, 17440-000</t>
  </si>
  <si>
    <t>ART Nº 28027230191644787</t>
  </si>
  <si>
    <t>Placa de identificação para obra de lona em metalon</t>
  </si>
  <si>
    <t>PINTURA - Acrílico para pisos cimentados (rampas e calçadas)</t>
  </si>
  <si>
    <t>UBIRAJARA, 16 DE DEZEMBRO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</si>
</sst>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  <numFmt numFmtId="167" formatCode="General;General;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1"/>
      <name val="Bookman Old Style"/>
      <family val="1"/>
    </font>
    <font>
      <b/>
      <sz val="12"/>
      <name val="Bookman Old Style"/>
      <family val="1"/>
    </font>
    <font>
      <sz val="11"/>
      <color indexed="8"/>
      <name val="Calibri"/>
      <family val="2"/>
      <scheme val="minor"/>
    </font>
    <font>
      <sz val="12"/>
      <color indexed="8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165" fontId="3" fillId="0" borderId="2" xfId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165" fontId="6" fillId="0" borderId="0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0" fontId="3" fillId="0" borderId="2" xfId="2" applyNumberFormat="1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65" fontId="4" fillId="0" borderId="2" xfId="1" applyFont="1" applyBorder="1" applyAlignment="1">
      <alignment horizontal="center" vertical="center"/>
    </xf>
    <xf numFmtId="167" fontId="8" fillId="0" borderId="2" xfId="3" applyNumberFormat="1" applyFont="1" applyFill="1" applyBorder="1" applyAlignment="1" applyProtection="1">
      <alignment horizontal="center" vertical="center" wrapText="1"/>
    </xf>
    <xf numFmtId="2" fontId="8" fillId="0" borderId="2" xfId="3" applyNumberFormat="1" applyFont="1" applyFill="1" applyBorder="1" applyAlignment="1" applyProtection="1">
      <alignment horizontal="center" vertical="center" wrapText="1"/>
    </xf>
    <xf numFmtId="165" fontId="8" fillId="0" borderId="2" xfId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5" fontId="5" fillId="3" borderId="2" xfId="1" applyFont="1" applyFill="1" applyBorder="1" applyAlignment="1">
      <alignment horizontal="center" vertical="center"/>
    </xf>
    <xf numFmtId="10" fontId="5" fillId="3" borderId="2" xfId="2" applyNumberFormat="1" applyFont="1" applyFill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 wrapText="1"/>
    </xf>
    <xf numFmtId="10" fontId="5" fillId="3" borderId="6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1" applyFont="1" applyBorder="1" applyAlignment="1">
      <alignment horizontal="center" vertical="center"/>
    </xf>
    <xf numFmtId="165" fontId="4" fillId="0" borderId="0" xfId="1" applyFont="1" applyFill="1" applyBorder="1" applyAlignment="1">
      <alignment horizontal="center" vertical="center"/>
    </xf>
    <xf numFmtId="165" fontId="4" fillId="0" borderId="0" xfId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4" fillId="0" borderId="0" xfId="1" applyFont="1" applyFill="1" applyBorder="1" applyAlignment="1">
      <alignment horizontal="center" vertical="center"/>
    </xf>
    <xf numFmtId="10" fontId="5" fillId="4" borderId="2" xfId="2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165" fontId="5" fillId="3" borderId="2" xfId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5" fontId="4" fillId="0" borderId="0" xfId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65" fontId="4" fillId="0" borderId="0" xfId="1" applyFont="1" applyFill="1" applyBorder="1" applyAlignment="1">
      <alignment horizontal="center" vertical="center"/>
    </xf>
    <xf numFmtId="165" fontId="6" fillId="0" borderId="0" xfId="1" applyFont="1" applyBorder="1" applyAlignment="1">
      <alignment horizontal="center" vertical="center"/>
    </xf>
    <xf numFmtId="165" fontId="4" fillId="0" borderId="0" xfId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166" fontId="5" fillId="4" borderId="1" xfId="1" applyNumberFormat="1" applyFont="1" applyFill="1" applyBorder="1" applyAlignment="1">
      <alignment horizontal="center" vertical="center"/>
    </xf>
    <xf numFmtId="166" fontId="5" fillId="4" borderId="3" xfId="1" applyNumberFormat="1" applyFont="1" applyFill="1" applyBorder="1" applyAlignment="1">
      <alignment horizontal="center" vertical="center"/>
    </xf>
    <xf numFmtId="165" fontId="5" fillId="5" borderId="1" xfId="1" applyFont="1" applyFill="1" applyBorder="1" applyAlignment="1">
      <alignment horizontal="center" vertical="center"/>
    </xf>
    <xf numFmtId="165" fontId="5" fillId="5" borderId="4" xfId="1" applyFont="1" applyFill="1" applyBorder="1" applyAlignment="1">
      <alignment horizontal="center" vertical="center"/>
    </xf>
    <xf numFmtId="165" fontId="5" fillId="5" borderId="3" xfId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165" fontId="5" fillId="3" borderId="2" xfId="1" applyFont="1" applyFill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165" fontId="5" fillId="3" borderId="2" xfId="1" applyFont="1" applyFill="1" applyBorder="1" applyAlignment="1">
      <alignment horizontal="center" vertical="center"/>
    </xf>
    <xf numFmtId="165" fontId="5" fillId="3" borderId="1" xfId="1" applyFont="1" applyFill="1" applyBorder="1" applyAlignment="1">
      <alignment horizontal="center" vertical="center" wrapText="1"/>
    </xf>
  </cellXfs>
  <cellStyles count="7">
    <cellStyle name="Moeda" xfId="1" builtinId="4"/>
    <cellStyle name="Moeda 2" xfId="6"/>
    <cellStyle name="Normal" xfId="0" builtinId="0"/>
    <cellStyle name="Normal 2" xfId="5"/>
    <cellStyle name="Porcentagem" xfId="2" builtinId="5"/>
    <cellStyle name="Vírgula" xfId="3" builtinId="3"/>
    <cellStyle name="Vírgula 2" xfId="4"/>
  </cellStyles>
  <dxfs count="2"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217715</xdr:colOff>
      <xdr:row>0</xdr:row>
      <xdr:rowOff>54429</xdr:rowOff>
    </xdr:from>
    <xdr:to>
      <xdr:col>1</xdr:col>
      <xdr:colOff>685746</xdr:colOff>
      <xdr:row>4</xdr:row>
      <xdr:rowOff>97972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5" y="54429"/>
          <a:ext cx="936117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topLeftCell="A5" zoomScale="85" zoomScaleNormal="85" workbookViewId="0">
      <selection activeCell="F32" sqref="F32"/>
    </sheetView>
  </sheetViews>
  <sheetFormatPr defaultColWidth="8.88671875" defaultRowHeight="15.6" x14ac:dyDescent="0.3"/>
  <cols>
    <col min="1" max="1" width="6.88671875" style="11" customWidth="1"/>
    <col min="2" max="2" width="13.88671875" style="11" bestFit="1" customWidth="1"/>
    <col min="3" max="3" width="55.109375" style="27" customWidth="1"/>
    <col min="4" max="4" width="7.33203125" style="11" bestFit="1" customWidth="1"/>
    <col min="5" max="5" width="10.5546875" style="36" bestFit="1" customWidth="1"/>
    <col min="6" max="6" width="16.6640625" style="39" bestFit="1" customWidth="1"/>
    <col min="7" max="7" width="20.33203125" style="39" customWidth="1"/>
    <col min="8" max="8" width="20.6640625" style="11" customWidth="1"/>
    <col min="9" max="9" width="15.21875" style="11" customWidth="1"/>
    <col min="10" max="16384" width="8.88671875" style="3"/>
  </cols>
  <sheetData>
    <row r="1" spans="1:9" ht="21.6" customHeight="1" x14ac:dyDescent="0.3">
      <c r="A1" s="66"/>
      <c r="B1" s="66"/>
      <c r="C1" s="67" t="s">
        <v>20</v>
      </c>
      <c r="D1" s="67"/>
      <c r="E1" s="67"/>
      <c r="F1" s="67"/>
      <c r="G1" s="67"/>
      <c r="H1" s="67"/>
      <c r="I1" s="67"/>
    </row>
    <row r="2" spans="1:9" ht="22.2" customHeight="1" x14ac:dyDescent="0.3">
      <c r="A2" s="66"/>
      <c r="B2" s="66"/>
      <c r="C2" s="68" t="s">
        <v>24</v>
      </c>
      <c r="D2" s="68"/>
      <c r="E2" s="68"/>
      <c r="F2" s="68"/>
      <c r="G2" s="68"/>
      <c r="H2" s="68"/>
      <c r="I2" s="68"/>
    </row>
    <row r="3" spans="1:9" x14ac:dyDescent="0.3">
      <c r="A3" s="66"/>
      <c r="B3" s="66"/>
      <c r="C3" s="69" t="s">
        <v>33</v>
      </c>
      <c r="D3" s="69"/>
      <c r="E3" s="69"/>
      <c r="F3" s="69"/>
      <c r="G3" s="69"/>
      <c r="H3" s="69"/>
      <c r="I3" s="69"/>
    </row>
    <row r="4" spans="1:9" x14ac:dyDescent="0.3">
      <c r="A4" s="66"/>
      <c r="B4" s="66"/>
      <c r="C4" s="70" t="s">
        <v>43</v>
      </c>
      <c r="D4" s="70"/>
      <c r="E4" s="70"/>
      <c r="F4" s="70"/>
      <c r="G4" s="70"/>
      <c r="H4" s="70"/>
      <c r="I4" s="70"/>
    </row>
    <row r="5" spans="1:9" x14ac:dyDescent="0.3">
      <c r="A5" s="66"/>
      <c r="B5" s="66"/>
      <c r="C5" s="69" t="s">
        <v>17</v>
      </c>
      <c r="D5" s="69"/>
      <c r="E5" s="69"/>
      <c r="F5" s="69"/>
      <c r="G5" s="69"/>
      <c r="H5" s="69"/>
      <c r="I5" s="69"/>
    </row>
    <row r="6" spans="1:9" x14ac:dyDescent="0.3">
      <c r="A6" s="71"/>
      <c r="B6" s="71"/>
      <c r="C6" s="71"/>
      <c r="D6" s="71"/>
      <c r="E6" s="71"/>
      <c r="F6" s="71"/>
      <c r="G6" s="71"/>
      <c r="H6" s="72"/>
      <c r="I6" s="71"/>
    </row>
    <row r="7" spans="1:9" ht="31.2" x14ac:dyDescent="0.3">
      <c r="A7" s="68" t="s">
        <v>0</v>
      </c>
      <c r="B7" s="76" t="s">
        <v>15</v>
      </c>
      <c r="C7" s="76" t="s">
        <v>1</v>
      </c>
      <c r="D7" s="68" t="s">
        <v>14</v>
      </c>
      <c r="E7" s="78" t="s">
        <v>2</v>
      </c>
      <c r="F7" s="79" t="s">
        <v>3</v>
      </c>
      <c r="G7" s="80" t="s">
        <v>13</v>
      </c>
      <c r="H7" s="24" t="s">
        <v>11</v>
      </c>
      <c r="I7" s="77" t="s">
        <v>4</v>
      </c>
    </row>
    <row r="8" spans="1:9" x14ac:dyDescent="0.3">
      <c r="A8" s="68"/>
      <c r="B8" s="76"/>
      <c r="C8" s="76"/>
      <c r="D8" s="68"/>
      <c r="E8" s="78"/>
      <c r="F8" s="79"/>
      <c r="G8" s="80"/>
      <c r="H8" s="25">
        <v>0.2</v>
      </c>
      <c r="I8" s="77"/>
    </row>
    <row r="9" spans="1:9" x14ac:dyDescent="0.3">
      <c r="A9" s="21">
        <v>1</v>
      </c>
      <c r="B9" s="74" t="s">
        <v>5</v>
      </c>
      <c r="C9" s="74"/>
      <c r="D9" s="74"/>
      <c r="E9" s="74"/>
      <c r="F9" s="74"/>
      <c r="G9" s="74"/>
      <c r="H9" s="75"/>
      <c r="I9" s="74"/>
    </row>
    <row r="10" spans="1:9" ht="31.2" x14ac:dyDescent="0.3">
      <c r="A10" s="1" t="s">
        <v>9</v>
      </c>
      <c r="B10" s="45" t="s">
        <v>16</v>
      </c>
      <c r="C10" s="14" t="s">
        <v>45</v>
      </c>
      <c r="D10" s="29" t="s">
        <v>6</v>
      </c>
      <c r="E10" s="33">
        <v>6</v>
      </c>
      <c r="F10" s="2">
        <v>278.75</v>
      </c>
      <c r="G10" s="2">
        <f>ROUND(E10*F10,2)</f>
        <v>1672.5</v>
      </c>
      <c r="H10" s="2">
        <f>ROUND(G10*($H$8)+G10,2)</f>
        <v>2007</v>
      </c>
      <c r="I10" s="15">
        <f>H10/$G$28</f>
        <v>1.938912377390601E-2</v>
      </c>
    </row>
    <row r="11" spans="1:9" x14ac:dyDescent="0.3">
      <c r="A11" s="64"/>
      <c r="B11" s="64"/>
      <c r="C11" s="64"/>
      <c r="D11" s="64"/>
      <c r="E11" s="64"/>
      <c r="F11" s="64"/>
      <c r="G11" s="64"/>
      <c r="H11" s="64"/>
      <c r="I11" s="64"/>
    </row>
    <row r="12" spans="1:9" x14ac:dyDescent="0.3">
      <c r="A12" s="65" t="s">
        <v>8</v>
      </c>
      <c r="B12" s="65"/>
      <c r="C12" s="65"/>
      <c r="D12" s="65"/>
      <c r="E12" s="65"/>
      <c r="F12" s="65"/>
      <c r="G12" s="22">
        <f>SUM(G10:G10)</f>
        <v>1672.5</v>
      </c>
      <c r="H12" s="22">
        <f>SUM(H10:H10)</f>
        <v>2007</v>
      </c>
      <c r="I12" s="23">
        <f>SUM(I10:I10)</f>
        <v>1.938912377390601E-2</v>
      </c>
    </row>
    <row r="13" spans="1:9" x14ac:dyDescent="0.3">
      <c r="A13" s="73"/>
      <c r="B13" s="73"/>
      <c r="C13" s="73"/>
      <c r="D13" s="73"/>
      <c r="E13" s="73"/>
      <c r="F13" s="73"/>
      <c r="G13" s="73"/>
      <c r="H13" s="73"/>
      <c r="I13" s="73"/>
    </row>
    <row r="14" spans="1:9" x14ac:dyDescent="0.3">
      <c r="A14" s="21">
        <v>2</v>
      </c>
      <c r="B14" s="74" t="s">
        <v>34</v>
      </c>
      <c r="C14" s="74"/>
      <c r="D14" s="74"/>
      <c r="E14" s="74"/>
      <c r="F14" s="74"/>
      <c r="G14" s="74"/>
      <c r="H14" s="74"/>
      <c r="I14" s="74"/>
    </row>
    <row r="15" spans="1:9" ht="31.2" x14ac:dyDescent="0.3">
      <c r="A15" s="47" t="s">
        <v>12</v>
      </c>
      <c r="B15" s="13" t="s">
        <v>36</v>
      </c>
      <c r="C15" s="12" t="s">
        <v>37</v>
      </c>
      <c r="D15" s="18" t="s">
        <v>7</v>
      </c>
      <c r="E15" s="19">
        <f>395.59*0.3</f>
        <v>118.67699999999999</v>
      </c>
      <c r="F15" s="20">
        <v>5.81</v>
      </c>
      <c r="G15" s="2">
        <f>ROUND(E15*F15,2)</f>
        <v>689.51</v>
      </c>
      <c r="H15" s="2">
        <f>ROUND(G15*($H$8)+G15,2)</f>
        <v>827.41</v>
      </c>
      <c r="I15" s="15">
        <f>H15/$G$28</f>
        <v>7.9934005489624167E-3</v>
      </c>
    </row>
    <row r="16" spans="1:9" ht="31.2" x14ac:dyDescent="0.3">
      <c r="A16" s="49" t="s">
        <v>18</v>
      </c>
      <c r="B16" s="13" t="s">
        <v>38</v>
      </c>
      <c r="C16" s="12" t="s">
        <v>39</v>
      </c>
      <c r="D16" s="46" t="s">
        <v>7</v>
      </c>
      <c r="E16" s="19">
        <f>E17*0.05</f>
        <v>19.779499999999999</v>
      </c>
      <c r="F16" s="20">
        <v>625.29</v>
      </c>
      <c r="G16" s="2">
        <f t="shared" ref="G16:G17" si="0">ROUND(E16*F16,2)</f>
        <v>12367.92</v>
      </c>
      <c r="H16" s="2">
        <f t="shared" ref="H16:H17" si="1">ROUND(G16*($H$8)+G16,2)</f>
        <v>14841.5</v>
      </c>
      <c r="I16" s="15">
        <f>H16/$G$28</f>
        <v>0.14338001020947985</v>
      </c>
    </row>
    <row r="17" spans="1:9" ht="31.2" x14ac:dyDescent="0.3">
      <c r="A17" s="49" t="s">
        <v>19</v>
      </c>
      <c r="B17" s="13" t="s">
        <v>40</v>
      </c>
      <c r="C17" s="12" t="s">
        <v>46</v>
      </c>
      <c r="D17" s="46" t="s">
        <v>6</v>
      </c>
      <c r="E17" s="19">
        <v>395.59</v>
      </c>
      <c r="F17" s="20">
        <v>15.72</v>
      </c>
      <c r="G17" s="2">
        <f t="shared" si="0"/>
        <v>6218.67</v>
      </c>
      <c r="H17" s="2">
        <f t="shared" si="1"/>
        <v>7462.4</v>
      </c>
      <c r="I17" s="15">
        <f>H17/$G$28</f>
        <v>7.2092375311607476E-2</v>
      </c>
    </row>
    <row r="18" spans="1:9" x14ac:dyDescent="0.3">
      <c r="A18" s="51"/>
      <c r="B18" s="51"/>
      <c r="C18" s="51"/>
      <c r="D18" s="51"/>
      <c r="E18" s="51"/>
      <c r="F18" s="51"/>
      <c r="G18" s="51"/>
      <c r="H18" s="51"/>
      <c r="I18" s="51"/>
    </row>
    <row r="19" spans="1:9" x14ac:dyDescent="0.3">
      <c r="A19" s="65" t="s">
        <v>8</v>
      </c>
      <c r="B19" s="65"/>
      <c r="C19" s="65"/>
      <c r="D19" s="65"/>
      <c r="E19" s="65"/>
      <c r="F19" s="65"/>
      <c r="G19" s="22">
        <f>SUM(G15:G17)</f>
        <v>19276.099999999999</v>
      </c>
      <c r="H19" s="22">
        <f>SUM(H15:H17)</f>
        <v>23131.309999999998</v>
      </c>
      <c r="I19" s="23">
        <f>SUM(I15:I17)</f>
        <v>0.22346578607004974</v>
      </c>
    </row>
    <row r="20" spans="1:9" x14ac:dyDescent="0.3">
      <c r="A20" s="64"/>
      <c r="B20" s="64"/>
      <c r="C20" s="64"/>
      <c r="D20" s="64"/>
      <c r="E20" s="64"/>
      <c r="F20" s="64"/>
      <c r="G20" s="64"/>
      <c r="H20" s="64"/>
      <c r="I20" s="64"/>
    </row>
    <row r="21" spans="1:9" x14ac:dyDescent="0.3">
      <c r="A21" s="21">
        <v>4</v>
      </c>
      <c r="B21" s="63" t="s">
        <v>35</v>
      </c>
      <c r="C21" s="63"/>
      <c r="D21" s="63"/>
      <c r="E21" s="63"/>
      <c r="F21" s="63"/>
      <c r="G21" s="63"/>
      <c r="H21" s="63"/>
      <c r="I21" s="63"/>
    </row>
    <row r="22" spans="1:9" x14ac:dyDescent="0.3">
      <c r="A22" s="43" t="s">
        <v>30</v>
      </c>
      <c r="B22" s="13" t="s">
        <v>25</v>
      </c>
      <c r="C22" s="12" t="s">
        <v>26</v>
      </c>
      <c r="D22" s="13" t="s">
        <v>6</v>
      </c>
      <c r="E22" s="16">
        <v>46</v>
      </c>
      <c r="F22" s="17">
        <v>31.33</v>
      </c>
      <c r="G22" s="2">
        <f t="shared" ref="G22:G24" si="2">ROUND(E22*F22,2)</f>
        <v>1441.18</v>
      </c>
      <c r="H22" s="2">
        <f t="shared" ref="H22:H24" si="3">ROUND(G22*($H$8)+G22,2)</f>
        <v>1729.42</v>
      </c>
      <c r="I22" s="15">
        <f>H22/$G$28</f>
        <v>1.670749299305856E-2</v>
      </c>
    </row>
    <row r="23" spans="1:9" ht="31.2" x14ac:dyDescent="0.3">
      <c r="A23" s="48" t="s">
        <v>31</v>
      </c>
      <c r="B23" s="12" t="s">
        <v>41</v>
      </c>
      <c r="C23" s="12" t="s">
        <v>42</v>
      </c>
      <c r="D23" s="13" t="s">
        <v>27</v>
      </c>
      <c r="E23" s="16">
        <f>E24*4</f>
        <v>64</v>
      </c>
      <c r="F23" s="17">
        <v>882.61</v>
      </c>
      <c r="G23" s="2">
        <f t="shared" si="2"/>
        <v>56487.040000000001</v>
      </c>
      <c r="H23" s="2">
        <f t="shared" si="3"/>
        <v>67784.45</v>
      </c>
      <c r="I23" s="15">
        <f>H23/$G$28</f>
        <v>0.65484857548387798</v>
      </c>
    </row>
    <row r="24" spans="1:9" ht="31.2" x14ac:dyDescent="0.3">
      <c r="A24" s="48" t="s">
        <v>32</v>
      </c>
      <c r="B24" s="13" t="s">
        <v>28</v>
      </c>
      <c r="C24" s="12" t="s">
        <v>29</v>
      </c>
      <c r="D24" s="13" t="s">
        <v>27</v>
      </c>
      <c r="E24" s="16">
        <v>16</v>
      </c>
      <c r="F24" s="17">
        <v>461.43</v>
      </c>
      <c r="G24" s="2">
        <f t="shared" si="2"/>
        <v>7382.88</v>
      </c>
      <c r="H24" s="2">
        <f t="shared" si="3"/>
        <v>8859.4599999999991</v>
      </c>
      <c r="I24" s="15">
        <f>H24/$G$28</f>
        <v>8.5589021679107785E-2</v>
      </c>
    </row>
    <row r="25" spans="1:9" x14ac:dyDescent="0.3">
      <c r="A25" s="64"/>
      <c r="B25" s="64"/>
      <c r="C25" s="64"/>
      <c r="D25" s="64"/>
      <c r="E25" s="64"/>
      <c r="F25" s="64"/>
      <c r="G25" s="64"/>
      <c r="H25" s="64"/>
      <c r="I25" s="64"/>
    </row>
    <row r="26" spans="1:9" x14ac:dyDescent="0.3">
      <c r="A26" s="65" t="s">
        <v>8</v>
      </c>
      <c r="B26" s="65"/>
      <c r="C26" s="65"/>
      <c r="D26" s="65"/>
      <c r="E26" s="65"/>
      <c r="F26" s="65"/>
      <c r="G26" s="44">
        <f>SUM(G22:G24)</f>
        <v>65311.1</v>
      </c>
      <c r="H26" s="44">
        <f>SUM(H22:H24)</f>
        <v>78373.329999999987</v>
      </c>
      <c r="I26" s="23">
        <f>SUM(I22:I24)</f>
        <v>0.75714509015604425</v>
      </c>
    </row>
    <row r="27" spans="1:9" x14ac:dyDescent="0.3">
      <c r="A27" s="60"/>
      <c r="B27" s="61"/>
      <c r="C27" s="61"/>
      <c r="D27" s="61"/>
      <c r="E27" s="61"/>
      <c r="F27" s="61"/>
      <c r="G27" s="61"/>
      <c r="H27" s="61"/>
      <c r="I27" s="62"/>
    </row>
    <row r="28" spans="1:9" x14ac:dyDescent="0.3">
      <c r="A28" s="55" t="s">
        <v>10</v>
      </c>
      <c r="B28" s="56"/>
      <c r="C28" s="56"/>
      <c r="D28" s="56"/>
      <c r="E28" s="56"/>
      <c r="F28" s="57"/>
      <c r="G28" s="58">
        <f>H26+H19+H12</f>
        <v>103511.63999999998</v>
      </c>
      <c r="H28" s="59"/>
      <c r="I28" s="42">
        <f>I26+I19+I12</f>
        <v>1</v>
      </c>
    </row>
    <row r="29" spans="1:9" x14ac:dyDescent="0.3">
      <c r="A29" s="4"/>
      <c r="B29" s="30"/>
      <c r="C29" s="5"/>
      <c r="D29" s="6"/>
      <c r="E29" s="34"/>
      <c r="F29" s="37"/>
      <c r="G29" s="6"/>
      <c r="H29" s="8"/>
      <c r="I29" s="9"/>
    </row>
    <row r="30" spans="1:9" x14ac:dyDescent="0.3">
      <c r="A30" s="4"/>
      <c r="B30" s="30"/>
      <c r="C30" s="5"/>
      <c r="D30" s="30"/>
      <c r="E30" s="35"/>
      <c r="F30" s="38"/>
      <c r="G30" s="38"/>
      <c r="H30" s="10"/>
      <c r="I30" s="4"/>
    </row>
    <row r="31" spans="1:9" x14ac:dyDescent="0.3">
      <c r="A31" s="4"/>
      <c r="B31" s="30"/>
      <c r="C31" s="32"/>
      <c r="D31" s="30"/>
      <c r="E31" s="35"/>
      <c r="F31" s="52" t="s">
        <v>47</v>
      </c>
      <c r="G31" s="52"/>
      <c r="H31" s="52"/>
      <c r="I31" s="52"/>
    </row>
    <row r="32" spans="1:9" x14ac:dyDescent="0.3">
      <c r="A32" s="4"/>
      <c r="B32" s="30"/>
      <c r="C32" s="32"/>
      <c r="D32" s="30"/>
      <c r="E32" s="35"/>
      <c r="F32" s="38"/>
      <c r="G32" s="38"/>
      <c r="H32" s="10"/>
      <c r="I32" s="4"/>
    </row>
    <row r="33" spans="1:9" x14ac:dyDescent="0.3">
      <c r="A33" s="30"/>
      <c r="B33" s="30"/>
      <c r="C33" s="32"/>
      <c r="D33" s="30"/>
      <c r="E33" s="35"/>
      <c r="F33" s="41"/>
      <c r="G33" s="41"/>
      <c r="H33" s="10"/>
      <c r="I33" s="30"/>
    </row>
    <row r="34" spans="1:9" x14ac:dyDescent="0.3">
      <c r="A34" s="4"/>
      <c r="B34" s="40"/>
      <c r="C34" s="32"/>
      <c r="D34" s="30"/>
      <c r="E34" s="35"/>
      <c r="F34" s="38"/>
      <c r="G34" s="38"/>
      <c r="H34" s="10"/>
      <c r="I34" s="4"/>
    </row>
    <row r="35" spans="1:9" x14ac:dyDescent="0.3">
      <c r="A35" s="7"/>
      <c r="B35" s="30"/>
      <c r="C35" s="26"/>
      <c r="D35" s="28"/>
      <c r="E35" s="34"/>
      <c r="F35" s="37"/>
      <c r="G35" s="37"/>
      <c r="H35" s="7"/>
      <c r="I35" s="7"/>
    </row>
    <row r="36" spans="1:9" x14ac:dyDescent="0.3">
      <c r="A36" s="7"/>
      <c r="B36" s="31"/>
      <c r="C36" s="26"/>
      <c r="D36" s="28"/>
      <c r="E36" s="34"/>
      <c r="F36" s="53" t="s">
        <v>22</v>
      </c>
      <c r="G36" s="53"/>
      <c r="H36" s="53"/>
      <c r="I36" s="53"/>
    </row>
    <row r="37" spans="1:9" x14ac:dyDescent="0.3">
      <c r="A37" s="7"/>
      <c r="B37" s="40"/>
      <c r="C37" s="26"/>
      <c r="D37" s="28"/>
      <c r="E37" s="34"/>
      <c r="F37" s="54" t="s">
        <v>21</v>
      </c>
      <c r="G37" s="54"/>
      <c r="H37" s="54"/>
      <c r="I37" s="54"/>
    </row>
    <row r="38" spans="1:9" x14ac:dyDescent="0.3">
      <c r="A38" s="7"/>
      <c r="B38" s="40"/>
      <c r="C38" s="26"/>
      <c r="D38" s="28"/>
      <c r="E38" s="34"/>
      <c r="F38" s="50" t="s">
        <v>23</v>
      </c>
      <c r="G38" s="50"/>
      <c r="H38" s="50"/>
      <c r="I38" s="50"/>
    </row>
    <row r="39" spans="1:9" x14ac:dyDescent="0.3">
      <c r="A39" s="7"/>
      <c r="B39" s="40"/>
      <c r="C39" s="26"/>
      <c r="D39" s="28"/>
      <c r="E39" s="34"/>
      <c r="F39" s="50" t="s">
        <v>44</v>
      </c>
      <c r="G39" s="50"/>
      <c r="H39" s="50"/>
      <c r="I39" s="50"/>
    </row>
    <row r="40" spans="1:9" x14ac:dyDescent="0.3">
      <c r="A40" s="7"/>
      <c r="B40" s="40"/>
      <c r="C40" s="26"/>
      <c r="D40" s="28"/>
      <c r="E40" s="34"/>
      <c r="F40" s="37"/>
      <c r="G40" s="37"/>
      <c r="H40" s="7"/>
      <c r="I40" s="7"/>
    </row>
    <row r="41" spans="1:9" x14ac:dyDescent="0.3">
      <c r="A41" s="7"/>
      <c r="B41" s="40"/>
      <c r="C41" s="26"/>
      <c r="D41" s="28"/>
      <c r="E41" s="34"/>
      <c r="F41" s="37"/>
      <c r="G41" s="37"/>
      <c r="H41" s="7"/>
      <c r="I41" s="7"/>
    </row>
    <row r="42" spans="1:9" x14ac:dyDescent="0.3">
      <c r="A42" s="7"/>
      <c r="B42" s="40"/>
      <c r="C42" s="26"/>
      <c r="D42" s="28"/>
      <c r="E42" s="34"/>
      <c r="F42" s="37"/>
      <c r="G42" s="37"/>
      <c r="H42" s="7"/>
      <c r="I42" s="7"/>
    </row>
    <row r="43" spans="1:9" x14ac:dyDescent="0.3">
      <c r="A43" s="7"/>
      <c r="B43" s="40"/>
      <c r="C43" s="26"/>
      <c r="D43" s="28"/>
      <c r="E43" s="34"/>
      <c r="F43" s="37"/>
      <c r="G43" s="37"/>
      <c r="H43" s="7"/>
      <c r="I43" s="7"/>
    </row>
    <row r="44" spans="1:9" x14ac:dyDescent="0.3">
      <c r="A44" s="7"/>
      <c r="B44" s="40"/>
      <c r="C44" s="26"/>
      <c r="D44" s="28"/>
      <c r="E44" s="34"/>
      <c r="F44" s="37"/>
      <c r="G44" s="37"/>
      <c r="H44" s="7"/>
      <c r="I44" s="7"/>
    </row>
    <row r="45" spans="1:9" x14ac:dyDescent="0.3">
      <c r="A45" s="7"/>
      <c r="B45" s="40"/>
      <c r="C45" s="26"/>
      <c r="D45" s="28"/>
      <c r="E45" s="34"/>
      <c r="F45" s="37"/>
      <c r="G45" s="37"/>
      <c r="H45" s="7"/>
      <c r="I45" s="7"/>
    </row>
    <row r="46" spans="1:9" x14ac:dyDescent="0.3">
      <c r="A46" s="7"/>
      <c r="B46" s="40"/>
      <c r="C46" s="26"/>
      <c r="D46" s="28"/>
      <c r="E46" s="34"/>
      <c r="F46" s="37"/>
      <c r="G46" s="37"/>
      <c r="H46" s="7"/>
      <c r="I46" s="7"/>
    </row>
    <row r="47" spans="1:9" x14ac:dyDescent="0.3">
      <c r="A47" s="7"/>
      <c r="B47" s="40"/>
      <c r="C47" s="26"/>
      <c r="D47" s="28"/>
      <c r="E47" s="34"/>
      <c r="F47" s="37"/>
      <c r="G47" s="37"/>
      <c r="H47" s="7"/>
      <c r="I47" s="7"/>
    </row>
    <row r="48" spans="1:9" x14ac:dyDescent="0.3">
      <c r="A48" s="7"/>
      <c r="B48" s="40"/>
      <c r="C48" s="26"/>
      <c r="D48" s="28"/>
      <c r="E48" s="34"/>
      <c r="F48" s="37"/>
      <c r="G48" s="37"/>
      <c r="H48" s="7"/>
      <c r="I48" s="7"/>
    </row>
  </sheetData>
  <mergeCells count="34">
    <mergeCell ref="A6:I6"/>
    <mergeCell ref="A13:I13"/>
    <mergeCell ref="A20:I20"/>
    <mergeCell ref="B9:I9"/>
    <mergeCell ref="A12:F12"/>
    <mergeCell ref="B14:I14"/>
    <mergeCell ref="A7:A8"/>
    <mergeCell ref="A19:F19"/>
    <mergeCell ref="B7:B8"/>
    <mergeCell ref="C7:C8"/>
    <mergeCell ref="I7:I8"/>
    <mergeCell ref="D7:D8"/>
    <mergeCell ref="E7:E8"/>
    <mergeCell ref="F7:F8"/>
    <mergeCell ref="G7:G8"/>
    <mergeCell ref="A11:I11"/>
    <mergeCell ref="A1:B5"/>
    <mergeCell ref="C1:I1"/>
    <mergeCell ref="C2:I2"/>
    <mergeCell ref="C3:I3"/>
    <mergeCell ref="C4:I4"/>
    <mergeCell ref="C5:I5"/>
    <mergeCell ref="F39:I39"/>
    <mergeCell ref="A18:I18"/>
    <mergeCell ref="F31:I31"/>
    <mergeCell ref="F36:I36"/>
    <mergeCell ref="F37:I37"/>
    <mergeCell ref="F38:I38"/>
    <mergeCell ref="A28:F28"/>
    <mergeCell ref="G28:H28"/>
    <mergeCell ref="A27:I27"/>
    <mergeCell ref="B21:I21"/>
    <mergeCell ref="A25:I25"/>
    <mergeCell ref="A26:F26"/>
  </mergeCells>
  <phoneticPr fontId="0" type="noConversion"/>
  <conditionalFormatting sqref="E15:F17">
    <cfRule type="expression" dxfId="1" priority="6" stopIfTrue="1">
      <formula>OR(#REF!="M",#REF!="A")</formula>
    </cfRule>
  </conditionalFormatting>
  <conditionalFormatting sqref="D15">
    <cfRule type="expression" dxfId="0" priority="5" stopIfTrue="1">
      <formula>OR(#REF!="M",#REF!="A")</formula>
    </cfRule>
  </conditionalFormatting>
  <printOptions horizontalCentered="1" verticalCentered="1"/>
  <pageMargins left="0.39370078740157483" right="0.39370078740157483" top="1.7716535433070868" bottom="1.1023622047244095" header="0.27559055118110237" footer="0.27559055118110237"/>
  <pageSetup paperSize="9" scale="58" orientation="portrait" verticalDpi="300" r:id="rId1"/>
  <headerFooter scaleWithDoc="0"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ORÇAMENTÁRIA</vt:lpstr>
      <vt:lpstr>'PLANILHA ORÇAMENTÁRIA'!Area_de_impressao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</dc:creator>
  <cp:lastModifiedBy>Reinaldo Filho</cp:lastModifiedBy>
  <cp:lastPrinted>2019-12-16T13:54:59Z</cp:lastPrinted>
  <dcterms:created xsi:type="dcterms:W3CDTF">2006-11-20T12:27:54Z</dcterms:created>
  <dcterms:modified xsi:type="dcterms:W3CDTF">2019-12-16T13:55:43Z</dcterms:modified>
</cp:coreProperties>
</file>